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'BSKLSE'!$A$1:$H$69</definedName>
    <definedName name="_xlnm.Print_Area" localSheetId="3">'CFKLSE'!$A$1:$F$76</definedName>
    <definedName name="_xlnm.Print_Area" localSheetId="2">'EQUITYKLSE'!$A$1:$K$52</definedName>
    <definedName name="_xlnm.Print_Area" localSheetId="0">'ISKLSE'!$A$1:$I$64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51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<sst xmlns="http://schemas.openxmlformats.org/spreadsheetml/2006/main" count="209" uniqueCount="152">
  <si>
    <t>CURRENT</t>
  </si>
  <si>
    <t>NATIONWIDE EXPRESS COURIER SERVICES BERHAD</t>
  </si>
  <si>
    <t>(COMPANY NO : 133096-M)</t>
  </si>
  <si>
    <t>(INCORPORATED IN MALAYSIA)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</si>
  <si>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</si>
  <si>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</si>
  <si>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</si>
  <si>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</si>
  <si>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</si>
  <si>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</si>
  <si>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</si>
  <si>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</si>
  <si>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</si>
  <si>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Taxation paid</t>
  </si>
  <si>
    <t>Fixed Deposit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</si>
  <si>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</si>
  <si>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</si>
  <si>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</si>
  <si>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</si>
  <si>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</si>
  <si>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</si>
  <si>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</si>
  <si>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</si>
  <si>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</si>
  <si>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</si>
  <si>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</si>
  <si>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</si>
  <si>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</si>
  <si>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</si>
  <si>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</si>
  <si>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Property, Plant and Equipment</t>
  </si>
  <si>
    <t>Deferred Tax Assets</t>
  </si>
  <si>
    <t>Current Assets</t>
  </si>
  <si>
    <t>Current Liabilities</t>
  </si>
  <si>
    <t>Share Capital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</si>
  <si>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</si>
  <si>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</si>
  <si>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</si>
  <si>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</si>
  <si>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</si>
  <si>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</si>
  <si>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</si>
  <si>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</si>
  <si>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</si>
  <si>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>As previously stated</t>
  </si>
  <si>
    <t>Prior year adjustment (Note A1)</t>
  </si>
  <si>
    <t>At 1 April, 2004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</si>
  <si>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</si>
  <si>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</si>
  <si>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</si>
  <si>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</si>
  <si>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</si>
  <si>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</si>
  <si>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 xml:space="preserve">        -Diluted (sen)</t>
  </si>
  <si>
    <t xml:space="preserve"> Interest paid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</si>
  <si>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</si>
  <si>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</si>
  <si>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</si>
  <si>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</si>
  <si>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</si>
  <si>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</si>
  <si>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</si>
  <si>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</si>
  <si>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</si>
  <si>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>Net Assets Per Share (sen)</t>
  </si>
  <si>
    <t>Issue of ordinary shares pursuant to ESOS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</si>
  <si>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</si>
  <si>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</si>
  <si>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</si>
  <si>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</si>
  <si>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</si>
  <si>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</si>
  <si>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</si>
  <si>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</si>
  <si>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</si>
  <si>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</si>
  <si>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</si>
  <si>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</si>
  <si>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</si>
  <si>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</si>
  <si>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Retained Earnings</t>
  </si>
  <si>
    <t>Total Equity</t>
  </si>
  <si>
    <t>Trade Payables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</si>
  <si>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</si>
  <si>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</si>
  <si>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</si>
  <si>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</si>
  <si>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</si>
  <si>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</si>
  <si>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</si>
  <si>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</si>
  <si>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>Proceed from sale of property,plant and equipment</t>
  </si>
  <si>
    <t>Inventories</t>
  </si>
  <si>
    <t xml:space="preserve">        (Gain)/loss on Disposal of Property, Plant &amp; Equipment</t>
  </si>
  <si>
    <t>Hire purchase</t>
  </si>
  <si>
    <t>At 1 April 2009</t>
  </si>
  <si>
    <t>Repayment of hire purchase financing</t>
  </si>
  <si>
    <t>Drawdown of hire purchase financing</t>
  </si>
  <si>
    <t xml:space="preserve">        -Basic (sen)</t>
  </si>
  <si>
    <t>Adjustments for :</t>
  </si>
  <si>
    <t>CORRESPONDING</t>
  </si>
  <si>
    <t>Non-current Liability</t>
  </si>
  <si>
    <t xml:space="preserve">Dividends </t>
  </si>
  <si>
    <t>Profits</t>
  </si>
  <si>
    <t>Net movement in Cash and Cash Equivalents</t>
  </si>
  <si>
    <t>As at 31 March 2010</t>
  </si>
  <si>
    <t xml:space="preserve">        Bad debt written off</t>
  </si>
  <si>
    <t xml:space="preserve">        Reversal of provision for doubtful debts</t>
  </si>
  <si>
    <t xml:space="preserve"> Decrease in Inventories/(Increase in Inventories)</t>
  </si>
  <si>
    <t>Cash and Cash Equivalents at End of the Year</t>
  </si>
  <si>
    <t>There was no dilution of earnings per share for the financial period since the effect of the conversion of the ESOS is anti-dilutive.</t>
  </si>
  <si>
    <t>At 1 April 2010</t>
  </si>
  <si>
    <t>Effect of adoption FRS 139</t>
  </si>
  <si>
    <t>At 1 April 2010, as restated</t>
  </si>
  <si>
    <t>CONDENSED CONSOLIDATED STATEMENT OF FINANCIAL POSITION</t>
  </si>
  <si>
    <t>Equity attributable to equity holders of the Company</t>
  </si>
  <si>
    <t>(The condensed consolidated statement of financial position should be read in conjunction with the audited financial statements</t>
  </si>
  <si>
    <t>Other Comprehensive Income:</t>
  </si>
  <si>
    <t xml:space="preserve">   Currency translation differrences arising from consolidation</t>
  </si>
  <si>
    <t>Total Comprehensive Income for the period</t>
  </si>
  <si>
    <t xml:space="preserve">for the financial year ended 31 March 2010 and the accompanying explanatory notes attached to the interim financial </t>
  </si>
  <si>
    <t>Total comprehensive income for the period</t>
  </si>
  <si>
    <t xml:space="preserve">CONDENSED CONSOLIDATED STATEMENT OF CASH FLOW </t>
  </si>
  <si>
    <t xml:space="preserve">            -Trade</t>
  </si>
  <si>
    <t>Cash and Cash Equivalents at Beginning of the Period</t>
  </si>
  <si>
    <t>(Restated)</t>
  </si>
  <si>
    <t>The basic and diluted EPS is calculated based on the net profit for the period divided by the weighted average number of shares in issue during the period.</t>
  </si>
  <si>
    <t xml:space="preserve"> and the accompanying explanatory notes attached to the interim financial statements.)</t>
  </si>
  <si>
    <t xml:space="preserve">(The Condensed Consolidated Statements of Changes in Equity should be read in conjunction with the audited financial statements for the year </t>
  </si>
  <si>
    <t xml:space="preserve"> ended 31 March 2010 and the accompanying explanatory notes attached to the interim financial statements.)</t>
  </si>
  <si>
    <t>(The Condensed Consolidated Statement of Cash Flow should be read in conjunction with the audited financial statements for</t>
  </si>
  <si>
    <t xml:space="preserve">  the year ended 31 March 2010 and the accompanying explanatory notes attached to the interim financial statements.)</t>
  </si>
  <si>
    <t xml:space="preserve">        Amortisation of Pre-paid Land Lease Payments</t>
  </si>
  <si>
    <t>For the Period Ended 30 September 2010</t>
  </si>
  <si>
    <t>6  MONTHS</t>
  </si>
  <si>
    <t>30 SEPTEMBER</t>
  </si>
  <si>
    <t>As at 30 September 2010</t>
  </si>
  <si>
    <t>For the Period Ended 30 September 2009</t>
  </si>
  <si>
    <t>At 30 September 2009</t>
  </si>
  <si>
    <t>At 30 September 2010</t>
  </si>
  <si>
    <t xml:space="preserve">  For the Period Ended 30 September 2010</t>
  </si>
  <si>
    <t>6  Months Ended</t>
  </si>
  <si>
    <t>30 September 2009</t>
  </si>
  <si>
    <t>30 September 2010</t>
  </si>
  <si>
    <t xml:space="preserve">  Increase in Payables</t>
  </si>
  <si>
    <t>Net Cash Flow Generated from Operating Activities</t>
  </si>
  <si>
    <t>Net Cash Flow (Used in)/Generated from Financing Activities.</t>
  </si>
  <si>
    <t>Cash Generated from Operations</t>
  </si>
  <si>
    <t>CONDENSED CONSOLIDATED STATEMENTS OF COMPREHENSIVE INCOME</t>
  </si>
  <si>
    <t>(The Condensed Consolidated Statement of Comprehensive Income should be read in conjunction with the audited financial statements  for the financial year ended  31 March 2010</t>
  </si>
  <si>
    <t xml:space="preserve">        (Write back)/provision for Doubtful Debts</t>
  </si>
  <si>
    <t xml:space="preserve">  Increase in Receivables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</si>
</sst>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70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2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 horizontal="center"/>
    </xf>
    <xf numFmtId="170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3" xfId="15" applyNumberFormat="1" applyFont="1" applyFill="1" applyBorder="1" applyAlignment="1">
      <alignment/>
    </xf>
    <xf numFmtId="170" fontId="3" fillId="0" borderId="4" xfId="15" applyNumberFormat="1" applyFont="1" applyFill="1" applyBorder="1" applyAlignment="1">
      <alignment/>
    </xf>
    <xf numFmtId="170" fontId="3" fillId="0" borderId="5" xfId="15" applyNumberFormat="1" applyFont="1" applyFill="1" applyBorder="1" applyAlignment="1">
      <alignment/>
    </xf>
    <xf numFmtId="170" fontId="3" fillId="0" borderId="6" xfId="15" applyNumberFormat="1" applyFont="1" applyFill="1" applyBorder="1" applyAlignment="1">
      <alignment/>
    </xf>
    <xf numFmtId="170" fontId="2" fillId="0" borderId="7" xfId="15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2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0" fontId="2" fillId="0" borderId="0" xfId="15" applyNumberFormat="1" applyFont="1" applyFill="1" applyBorder="1" applyAlignment="1" quotePrefix="1">
      <alignment horizontal="right"/>
    </xf>
    <xf numFmtId="189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70" fontId="3" fillId="0" borderId="0" xfId="15" applyNumberFormat="1" applyFont="1" applyFill="1" applyAlignment="1">
      <alignment horizontal="right"/>
    </xf>
    <xf numFmtId="170" fontId="3" fillId="0" borderId="1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/>
    </xf>
    <xf numFmtId="170" fontId="3" fillId="0" borderId="8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8" xfId="15" applyNumberFormat="1" applyFont="1" applyFill="1" applyBorder="1" applyAlignment="1">
      <alignment/>
    </xf>
    <xf numFmtId="170" fontId="2" fillId="0" borderId="0" xfId="15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43" fontId="3" fillId="0" borderId="0" xfId="15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 quotePrefix="1">
      <alignment/>
    </xf>
    <xf numFmtId="170" fontId="2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1" fillId="0" borderId="0" xfId="15" applyFont="1" applyFill="1" applyAlignment="1">
      <alignment/>
    </xf>
    <xf numFmtId="170" fontId="3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center"/>
    </xf>
    <xf numFmtId="0" fontId="2" fillId="0" borderId="0" xfId="15" applyNumberFormat="1" applyFont="1" applyFill="1" applyAlignment="1" quotePrefix="1">
      <alignment horizontal="right"/>
    </xf>
    <xf numFmtId="10" fontId="3" fillId="0" borderId="0" xfId="21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" xfId="15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70" fontId="3" fillId="0" borderId="9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37" fontId="3" fillId="0" borderId="8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70"/>
  <sheetViews>
    <sheetView tabSelected="1" zoomScale="75" zoomScaleNormal="75" workbookViewId="0" topLeftCell="A1">
      <selection activeCell="E20" sqref="E20"/>
    </sheetView>
  </sheetViews>
  <sheetFormatPr defaultColWidth="9.140625" defaultRowHeight="12.75" outlineLevelRow="1"/>
  <cols>
    <col min="1" max="1" width="3.00390625" style="6" customWidth="1"/>
    <col min="2" max="2" width="58.00390625" style="6" customWidth="1"/>
    <col min="3" max="3" width="23.57421875" style="6" bestFit="1" customWidth="1"/>
    <col min="4" max="4" width="5.00390625" style="6" customWidth="1"/>
    <col min="5" max="5" width="23.57421875" style="6" customWidth="1"/>
    <col min="6" max="6" width="5.7109375" style="6" customWidth="1"/>
    <col min="7" max="7" width="23.57421875" style="6" bestFit="1" customWidth="1"/>
    <col min="8" max="8" width="3.421875" style="6" customWidth="1"/>
    <col min="9" max="9" width="23.57421875" style="6" bestFit="1" customWidth="1"/>
    <col min="10" max="10" width="10.421875" style="6" bestFit="1" customWidth="1"/>
    <col min="11" max="11" width="9.28125" style="6" bestFit="1" customWidth="1"/>
    <col min="12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19" t="s">
        <v>148</v>
      </c>
    </row>
    <row r="7" ht="15.75">
      <c r="B7" s="1" t="s">
        <v>133</v>
      </c>
    </row>
    <row r="8" ht="15.75">
      <c r="B8" s="1" t="s">
        <v>4</v>
      </c>
    </row>
    <row r="9" spans="3:4" ht="15.75">
      <c r="C9" s="20"/>
      <c r="D9" s="20"/>
    </row>
    <row r="10" spans="4:8" ht="15.75">
      <c r="D10" s="21" t="s">
        <v>5</v>
      </c>
      <c r="G10" s="30"/>
      <c r="H10" s="21" t="s">
        <v>6</v>
      </c>
    </row>
    <row r="11" ht="15.75"/>
    <row r="12" spans="3:9" ht="15.75">
      <c r="C12" s="32"/>
      <c r="I12" s="22"/>
    </row>
    <row r="13" spans="3:9" ht="15.75">
      <c r="C13" s="22" t="s">
        <v>0</v>
      </c>
      <c r="D13" s="22"/>
      <c r="E13" s="22" t="s">
        <v>100</v>
      </c>
      <c r="G13" s="22" t="s">
        <v>134</v>
      </c>
      <c r="H13" s="22"/>
      <c r="I13" s="22" t="s">
        <v>134</v>
      </c>
    </row>
    <row r="14" spans="3:9" ht="15.75">
      <c r="C14" s="22" t="s">
        <v>7</v>
      </c>
      <c r="D14" s="22"/>
      <c r="E14" s="22" t="s">
        <v>7</v>
      </c>
      <c r="G14" s="22" t="s">
        <v>6</v>
      </c>
      <c r="H14" s="22"/>
      <c r="I14" s="22" t="s">
        <v>6</v>
      </c>
    </row>
    <row r="15" spans="3:9" ht="15.75">
      <c r="C15" s="23" t="s">
        <v>135</v>
      </c>
      <c r="D15" s="22"/>
      <c r="E15" s="23" t="s">
        <v>135</v>
      </c>
      <c r="G15" s="23" t="s">
        <v>135</v>
      </c>
      <c r="H15" s="22"/>
      <c r="I15" s="23" t="s">
        <v>135</v>
      </c>
    </row>
    <row r="16" spans="3:9" ht="15.75">
      <c r="C16" s="22">
        <v>2010</v>
      </c>
      <c r="D16" s="22"/>
      <c r="E16" s="22">
        <v>2009</v>
      </c>
      <c r="G16" s="22">
        <v>2010</v>
      </c>
      <c r="H16" s="22"/>
      <c r="I16" s="22">
        <v>2009</v>
      </c>
    </row>
    <row r="17" spans="3:9" ht="15.75">
      <c r="C17" s="22" t="s">
        <v>8</v>
      </c>
      <c r="D17" s="22"/>
      <c r="E17" s="22" t="s">
        <v>8</v>
      </c>
      <c r="G17" s="22" t="s">
        <v>8</v>
      </c>
      <c r="H17" s="22"/>
      <c r="I17" s="22" t="s">
        <v>8</v>
      </c>
    </row>
    <row r="18" spans="3:9" ht="15.75">
      <c r="C18" s="22"/>
      <c r="D18" s="22"/>
      <c r="E18" s="22"/>
      <c r="G18" s="22"/>
      <c r="H18" s="22"/>
      <c r="I18" s="22"/>
    </row>
    <row r="19" ht="15.75"/>
    <row r="20" ht="15.75"/>
    <row r="21" spans="2:17" ht="15.75">
      <c r="B21" s="2" t="s">
        <v>9</v>
      </c>
      <c r="C21" s="3">
        <v>22038</v>
      </c>
      <c r="D21" s="4"/>
      <c r="E21" s="3">
        <v>21242</v>
      </c>
      <c r="G21" s="3">
        <v>44671</v>
      </c>
      <c r="H21" s="4"/>
      <c r="I21" s="3">
        <v>42511</v>
      </c>
      <c r="K21" s="11"/>
      <c r="L21" s="67"/>
      <c r="Q21" s="11"/>
    </row>
    <row r="22" spans="2:12" ht="15.75">
      <c r="B22" s="2"/>
      <c r="C22" s="3"/>
      <c r="D22" s="4"/>
      <c r="E22" s="3"/>
      <c r="G22" s="3"/>
      <c r="H22" s="4"/>
      <c r="I22" s="3"/>
      <c r="L22" s="68"/>
    </row>
    <row r="23" spans="2:12" ht="15.75">
      <c r="B23" s="2" t="s">
        <v>88</v>
      </c>
      <c r="C23" s="5">
        <v>-16307</v>
      </c>
      <c r="D23" s="4"/>
      <c r="E23" s="5">
        <v>-15588</v>
      </c>
      <c r="G23" s="5">
        <v>-32706</v>
      </c>
      <c r="H23" s="4"/>
      <c r="I23" s="5">
        <v>-30295</v>
      </c>
      <c r="L23" s="68"/>
    </row>
    <row r="24" spans="2:12" ht="15.75">
      <c r="B24" s="2"/>
      <c r="C24" s="31"/>
      <c r="D24" s="4"/>
      <c r="E24" s="31"/>
      <c r="G24" s="31"/>
      <c r="H24" s="4"/>
      <c r="I24" s="31"/>
      <c r="L24" s="68"/>
    </row>
    <row r="25" spans="2:12" ht="15.75">
      <c r="B25" s="2" t="s">
        <v>66</v>
      </c>
      <c r="C25" s="3">
        <f>SUM(C21:C24)</f>
        <v>5731</v>
      </c>
      <c r="D25" s="4"/>
      <c r="E25" s="3">
        <f>SUM(E21:E24)</f>
        <v>5654</v>
      </c>
      <c r="G25" s="3">
        <f>SUM(G21:G24)</f>
        <v>11965</v>
      </c>
      <c r="H25" s="4"/>
      <c r="I25" s="3">
        <f>SUM(I21:I24)</f>
        <v>12216</v>
      </c>
      <c r="L25" s="68"/>
    </row>
    <row r="26" spans="2:12" ht="15.75">
      <c r="B26" s="2"/>
      <c r="C26" s="3"/>
      <c r="D26" s="4"/>
      <c r="E26" s="3"/>
      <c r="G26" s="3"/>
      <c r="H26" s="4"/>
      <c r="I26" s="3"/>
      <c r="L26" s="68"/>
    </row>
    <row r="27" spans="2:12" ht="15.75">
      <c r="B27" s="2" t="s">
        <v>67</v>
      </c>
      <c r="C27" s="4">
        <v>35</v>
      </c>
      <c r="D27" s="4"/>
      <c r="E27" s="4">
        <v>17</v>
      </c>
      <c r="G27" s="4">
        <v>93</v>
      </c>
      <c r="H27" s="4"/>
      <c r="I27" s="4">
        <v>43</v>
      </c>
      <c r="L27" s="68"/>
    </row>
    <row r="28" spans="2:12" ht="15.75">
      <c r="B28" s="2"/>
      <c r="C28" s="4"/>
      <c r="D28" s="4"/>
      <c r="E28" s="4"/>
      <c r="G28" s="4"/>
      <c r="H28" s="4"/>
      <c r="I28" s="4"/>
      <c r="L28" s="68"/>
    </row>
    <row r="29" spans="2:12" ht="15.75">
      <c r="B29" s="2" t="s">
        <v>68</v>
      </c>
      <c r="C29" s="4">
        <v>-4816</v>
      </c>
      <c r="D29" s="4"/>
      <c r="E29" s="4">
        <v>-4705</v>
      </c>
      <c r="G29" s="4">
        <v>-9517</v>
      </c>
      <c r="H29" s="4"/>
      <c r="I29" s="4">
        <v>-9361</v>
      </c>
      <c r="L29" s="68"/>
    </row>
    <row r="30" spans="2:12" ht="15.75">
      <c r="B30" s="2"/>
      <c r="C30" s="4"/>
      <c r="D30" s="4"/>
      <c r="E30" s="4"/>
      <c r="G30" s="4"/>
      <c r="H30" s="4"/>
      <c r="I30" s="4"/>
      <c r="L30" s="68"/>
    </row>
    <row r="31" spans="2:12" ht="15.75">
      <c r="B31" s="2" t="s">
        <v>69</v>
      </c>
      <c r="C31" s="4">
        <v>-494</v>
      </c>
      <c r="D31" s="4"/>
      <c r="E31" s="4">
        <v>-558</v>
      </c>
      <c r="G31" s="4">
        <v>-1081</v>
      </c>
      <c r="H31" s="4"/>
      <c r="I31" s="4">
        <v>-1104</v>
      </c>
      <c r="L31" s="68"/>
    </row>
    <row r="32" spans="2:12" ht="15.75">
      <c r="B32" s="2"/>
      <c r="C32" s="3"/>
      <c r="D32" s="4"/>
      <c r="E32" s="3"/>
      <c r="G32" s="3"/>
      <c r="H32" s="4"/>
      <c r="I32" s="3"/>
      <c r="L32" s="68"/>
    </row>
    <row r="33" spans="2:12" ht="15.75" hidden="1">
      <c r="B33" s="2" t="s">
        <v>70</v>
      </c>
      <c r="C33" s="40">
        <v>0</v>
      </c>
      <c r="D33" s="40"/>
      <c r="E33" s="40">
        <v>0</v>
      </c>
      <c r="F33" s="41"/>
      <c r="G33" s="40">
        <f>C33</f>
        <v>0</v>
      </c>
      <c r="H33" s="40"/>
      <c r="I33" s="40">
        <f>E33</f>
        <v>0</v>
      </c>
      <c r="L33" s="69"/>
    </row>
    <row r="34" spans="2:12" ht="15.75" hidden="1">
      <c r="B34" s="2"/>
      <c r="C34" s="3"/>
      <c r="D34" s="4"/>
      <c r="E34" s="3"/>
      <c r="G34" s="3"/>
      <c r="H34" s="4"/>
      <c r="I34" s="3"/>
      <c r="L34" s="68"/>
    </row>
    <row r="35" spans="2:17" ht="15.75">
      <c r="B35" s="2" t="s">
        <v>71</v>
      </c>
      <c r="C35" s="43">
        <f>SUM(C25:C34)</f>
        <v>456</v>
      </c>
      <c r="D35" s="4"/>
      <c r="E35" s="72">
        <f>SUM(E25:E34)</f>
        <v>408</v>
      </c>
      <c r="G35" s="8">
        <f>SUM(G25:G34)</f>
        <v>1460</v>
      </c>
      <c r="H35" s="4"/>
      <c r="I35" s="8">
        <f>SUM(I25:I34)</f>
        <v>1794</v>
      </c>
      <c r="K35" s="11"/>
      <c r="L35" s="67"/>
      <c r="Q35" s="52"/>
    </row>
    <row r="36" spans="2:12" ht="15.75">
      <c r="B36" s="2"/>
      <c r="C36" s="3"/>
      <c r="D36" s="4"/>
      <c r="E36" s="3"/>
      <c r="G36" s="3"/>
      <c r="H36" s="4"/>
      <c r="I36" s="3"/>
      <c r="L36" s="68"/>
    </row>
    <row r="37" spans="2:12" ht="15.75">
      <c r="B37" s="2" t="s">
        <v>72</v>
      </c>
      <c r="C37" s="5">
        <v>-149</v>
      </c>
      <c r="D37" s="4"/>
      <c r="E37" s="5">
        <v>-251</v>
      </c>
      <c r="G37" s="5">
        <v>-315</v>
      </c>
      <c r="H37" s="4"/>
      <c r="I37" s="5">
        <v>-734</v>
      </c>
      <c r="L37" s="68"/>
    </row>
    <row r="38" spans="2:12" s="7" customFormat="1" ht="15.75" hidden="1" outlineLevel="1">
      <c r="B38" s="9" t="s">
        <v>10</v>
      </c>
      <c r="C38" s="4">
        <v>0</v>
      </c>
      <c r="D38" s="4"/>
      <c r="E38" s="4">
        <v>0</v>
      </c>
      <c r="F38" s="6"/>
      <c r="G38" s="4">
        <v>0</v>
      </c>
      <c r="H38" s="4"/>
      <c r="I38" s="4">
        <v>0</v>
      </c>
      <c r="J38" s="6"/>
      <c r="L38" s="69"/>
    </row>
    <row r="39" spans="2:12" ht="15.75" collapsed="1">
      <c r="B39" s="2"/>
      <c r="C39" s="31"/>
      <c r="D39" s="4"/>
      <c r="E39" s="31"/>
      <c r="G39" s="31"/>
      <c r="H39" s="4"/>
      <c r="I39" s="31"/>
      <c r="L39" s="68"/>
    </row>
    <row r="40" spans="2:12" ht="15.75" hidden="1">
      <c r="B40" s="2" t="s">
        <v>11</v>
      </c>
      <c r="C40" s="2">
        <v>0</v>
      </c>
      <c r="D40" s="10"/>
      <c r="E40" s="2">
        <v>0</v>
      </c>
      <c r="G40" s="2">
        <v>0</v>
      </c>
      <c r="H40" s="10"/>
      <c r="I40" s="2">
        <v>0</v>
      </c>
      <c r="L40" s="68"/>
    </row>
    <row r="41" spans="2:12" ht="15.75" hidden="1">
      <c r="B41" s="2"/>
      <c r="C41" s="3"/>
      <c r="D41" s="4"/>
      <c r="E41" s="3"/>
      <c r="G41" s="3"/>
      <c r="H41" s="4"/>
      <c r="I41" s="3"/>
      <c r="L41" s="68"/>
    </row>
    <row r="42" spans="2:12" ht="15.75">
      <c r="B42" s="2" t="s">
        <v>73</v>
      </c>
      <c r="C42" s="75">
        <f>SUM(C35:C41)</f>
        <v>307</v>
      </c>
      <c r="D42" s="13"/>
      <c r="E42" s="75">
        <f>SUM(E35:E41)</f>
        <v>157</v>
      </c>
      <c r="F42" s="20"/>
      <c r="G42" s="76">
        <f>SUM(G35:G41)</f>
        <v>1145</v>
      </c>
      <c r="H42" s="13"/>
      <c r="I42" s="76">
        <f>SUM(I35:I41)</f>
        <v>1060</v>
      </c>
      <c r="K42" s="11"/>
      <c r="L42" s="67"/>
    </row>
    <row r="43" spans="2:12" ht="15.75">
      <c r="B43" s="2"/>
      <c r="C43" s="75"/>
      <c r="D43" s="13"/>
      <c r="E43" s="75"/>
      <c r="F43" s="20"/>
      <c r="G43" s="76"/>
      <c r="H43" s="13"/>
      <c r="I43" s="76"/>
      <c r="K43" s="11"/>
      <c r="L43" s="67"/>
    </row>
    <row r="44" ht="15.75">
      <c r="B44" s="1" t="s">
        <v>117</v>
      </c>
    </row>
    <row r="45" spans="3:9" ht="15.75">
      <c r="C45" s="20"/>
      <c r="D45" s="20"/>
      <c r="E45" s="20"/>
      <c r="F45" s="20"/>
      <c r="G45" s="20"/>
      <c r="H45" s="20"/>
      <c r="I45" s="20"/>
    </row>
    <row r="46" spans="2:9" ht="15.75">
      <c r="B46" s="6" t="s">
        <v>118</v>
      </c>
      <c r="C46" s="6">
        <v>33</v>
      </c>
      <c r="E46" s="4">
        <v>-51</v>
      </c>
      <c r="G46" s="6">
        <v>33</v>
      </c>
      <c r="I46" s="4">
        <v>-51</v>
      </c>
    </row>
    <row r="47" ht="15.75"/>
    <row r="48" spans="2:9" ht="15.75">
      <c r="B48" s="1" t="s">
        <v>119</v>
      </c>
      <c r="C48" s="77">
        <f>C42+C46</f>
        <v>340</v>
      </c>
      <c r="E48" s="77">
        <f>E42+E46</f>
        <v>106</v>
      </c>
      <c r="G48" s="77">
        <f>G42+G46</f>
        <v>1178</v>
      </c>
      <c r="I48" s="77">
        <f>I42+I46</f>
        <v>1009</v>
      </c>
    </row>
    <row r="49" ht="15.75"/>
    <row r="50" spans="2:9" ht="15.75">
      <c r="B50" s="2" t="s">
        <v>12</v>
      </c>
      <c r="C50" s="11"/>
      <c r="D50" s="11"/>
      <c r="E50" s="11"/>
      <c r="G50" s="11"/>
      <c r="H50" s="11"/>
      <c r="I50" s="11"/>
    </row>
    <row r="51" spans="2:9" ht="15.75">
      <c r="B51" s="2" t="s">
        <v>98</v>
      </c>
      <c r="C51" s="2">
        <f>(C42/60116)*100</f>
        <v>0.5106793532503826</v>
      </c>
      <c r="D51" s="10"/>
      <c r="E51" s="2">
        <f>(E42/60116)*100</f>
        <v>0.26116175394237806</v>
      </c>
      <c r="G51" s="2">
        <f>(G42/60116)*100</f>
        <v>1.9046510080511014</v>
      </c>
      <c r="H51" s="10"/>
      <c r="I51" s="2">
        <f>(I42/60116)*100</f>
        <v>1.7632577017765654</v>
      </c>
    </row>
    <row r="52" spans="2:9" ht="15.75">
      <c r="B52" s="2" t="s">
        <v>53</v>
      </c>
      <c r="C52" s="51">
        <f>C51</f>
        <v>0.5106793532503826</v>
      </c>
      <c r="D52" s="10"/>
      <c r="E52" s="51">
        <f>E51</f>
        <v>0.26116175394237806</v>
      </c>
      <c r="F52" s="2"/>
      <c r="G52" s="51">
        <f>G51</f>
        <v>1.9046510080511014</v>
      </c>
      <c r="H52" s="2"/>
      <c r="I52" s="51">
        <f>I51</f>
        <v>1.7632577017765654</v>
      </c>
    </row>
    <row r="53" spans="2:9" ht="15.75">
      <c r="B53" s="2"/>
      <c r="C53" s="2"/>
      <c r="D53" s="10"/>
      <c r="E53" s="2"/>
      <c r="F53" s="2"/>
      <c r="G53" s="2"/>
      <c r="H53" s="2"/>
      <c r="I53" s="2"/>
    </row>
    <row r="54" spans="2:9" ht="15.75">
      <c r="B54" s="2"/>
      <c r="C54" s="2"/>
      <c r="D54" s="10"/>
      <c r="E54" s="2"/>
      <c r="F54" s="2"/>
      <c r="G54" s="2"/>
      <c r="H54" s="2"/>
      <c r="I54" s="2"/>
    </row>
    <row r="55" spans="2:5" ht="15.75">
      <c r="B55" s="2"/>
      <c r="C55" s="11"/>
      <c r="D55" s="11"/>
      <c r="E55" s="11"/>
    </row>
    <row r="56" spans="2:5" ht="15.75">
      <c r="B56" s="2" t="s">
        <v>126</v>
      </c>
      <c r="C56" s="11"/>
      <c r="D56" s="11"/>
      <c r="E56" s="11"/>
    </row>
    <row r="57" spans="2:5" ht="15.75" hidden="1">
      <c r="B57" s="2"/>
      <c r="C57" s="11"/>
      <c r="D57" s="11"/>
      <c r="E57" s="11"/>
    </row>
    <row r="58" spans="2:5" ht="15.75">
      <c r="B58" s="2"/>
      <c r="C58" s="11"/>
      <c r="D58" s="11"/>
      <c r="E58" s="11"/>
    </row>
    <row r="59" spans="2:5" ht="15.75">
      <c r="B59" s="2"/>
      <c r="C59" s="11"/>
      <c r="D59" s="11"/>
      <c r="E59" s="11"/>
    </row>
    <row r="60" spans="2:5" ht="15.75">
      <c r="B60" s="2" t="s">
        <v>110</v>
      </c>
      <c r="C60" s="11"/>
      <c r="D60" s="11"/>
      <c r="E60" s="11"/>
    </row>
    <row r="61" spans="2:5" ht="15.75">
      <c r="B61" s="2"/>
      <c r="C61" s="11"/>
      <c r="D61" s="11"/>
      <c r="E61" s="11"/>
    </row>
    <row r="62" spans="2:5" ht="15.75">
      <c r="B62" s="2"/>
      <c r="C62" s="11"/>
      <c r="D62" s="11"/>
      <c r="E62" s="11"/>
    </row>
    <row r="63" ht="15.75">
      <c r="B63" s="2" t="s">
        <v>149</v>
      </c>
    </row>
    <row r="64" ht="15.75">
      <c r="B64" s="2" t="s">
        <v>127</v>
      </c>
    </row>
    <row r="65" ht="15.75">
      <c r="B65" s="2"/>
    </row>
    <row r="66" spans="2:3" ht="15.75">
      <c r="B66" s="2"/>
      <c r="C66" s="52"/>
    </row>
    <row r="67" spans="2:5" ht="15.75">
      <c r="B67" s="2"/>
      <c r="C67" s="67"/>
      <c r="E67" s="67"/>
    </row>
    <row r="68" ht="15.75">
      <c r="B68" s="2"/>
    </row>
    <row r="69" ht="15.75">
      <c r="B69" s="2"/>
    </row>
    <row r="70" ht="15.75">
      <c r="B70" s="2"/>
    </row>
  </sheetData>
  <printOptions/>
  <pageMargins left="0.75" right="0.75" top="1" bottom="1" header="0.5" footer="0.5"/>
  <pageSetup horizontalDpi="600" verticalDpi="600" orientation="portrait" paperSize="9" scale="48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2"/>
  <sheetViews>
    <sheetView zoomScale="75" zoomScaleNormal="75" workbookViewId="0" topLeftCell="A53">
      <selection activeCell="C24" sqref="C24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114</v>
      </c>
    </row>
    <row r="7" ht="15.75">
      <c r="A7" s="1" t="s">
        <v>136</v>
      </c>
    </row>
    <row r="8" spans="1:5" ht="15.75">
      <c r="A8" s="1" t="s">
        <v>4</v>
      </c>
      <c r="E8" s="22"/>
    </row>
    <row r="9" spans="1:5" ht="15.75">
      <c r="A9" s="1"/>
      <c r="E9" s="22"/>
    </row>
    <row r="10" spans="1:7" ht="15.75">
      <c r="A10" s="1"/>
      <c r="E10" s="22"/>
      <c r="G10" s="22" t="s">
        <v>56</v>
      </c>
    </row>
    <row r="11" spans="5:7" ht="15.75">
      <c r="E11" s="33" t="s">
        <v>136</v>
      </c>
      <c r="F11" s="22"/>
      <c r="G11" s="33" t="s">
        <v>105</v>
      </c>
    </row>
    <row r="12" spans="5:7" ht="15.75">
      <c r="E12" s="22" t="s">
        <v>8</v>
      </c>
      <c r="F12" s="22"/>
      <c r="G12" s="22" t="s">
        <v>8</v>
      </c>
    </row>
    <row r="13" spans="5:7" ht="15.75">
      <c r="E13" s="22"/>
      <c r="F13" s="22"/>
      <c r="G13" s="22" t="s">
        <v>125</v>
      </c>
    </row>
    <row r="14" ht="15.75">
      <c r="B14" s="1" t="s">
        <v>74</v>
      </c>
    </row>
    <row r="15" ht="15.75">
      <c r="B15" s="1"/>
    </row>
    <row r="16" ht="15.75">
      <c r="B16" s="1" t="s">
        <v>75</v>
      </c>
    </row>
    <row r="18" spans="2:10" ht="15.75">
      <c r="B18" s="6" t="s">
        <v>30</v>
      </c>
      <c r="E18" s="26">
        <v>18220</v>
      </c>
      <c r="F18" s="4"/>
      <c r="G18" s="26">
        <f>18951</f>
        <v>18951</v>
      </c>
      <c r="I18" s="18"/>
      <c r="J18" s="18"/>
    </row>
    <row r="19" spans="2:10" ht="15.75">
      <c r="B19" s="57" t="s">
        <v>90</v>
      </c>
      <c r="E19" s="24">
        <v>14301</v>
      </c>
      <c r="F19" s="4"/>
      <c r="G19" s="24">
        <v>14415</v>
      </c>
      <c r="I19" s="18"/>
      <c r="J19" s="18"/>
    </row>
    <row r="20" spans="2:7" ht="15.75">
      <c r="B20" s="6" t="s">
        <v>31</v>
      </c>
      <c r="E20" s="24">
        <v>486</v>
      </c>
      <c r="F20" s="4"/>
      <c r="G20" s="24">
        <v>470</v>
      </c>
    </row>
    <row r="21" spans="5:7" ht="15.75">
      <c r="E21" s="27"/>
      <c r="F21" s="4"/>
      <c r="G21" s="27"/>
    </row>
    <row r="22" spans="5:7" ht="15.75">
      <c r="E22" s="25">
        <f>SUM(E18:E21)</f>
        <v>33007</v>
      </c>
      <c r="F22" s="4"/>
      <c r="G22" s="25">
        <f>SUM(G18:G21)</f>
        <v>33836</v>
      </c>
    </row>
    <row r="23" spans="2:7" ht="15.75">
      <c r="B23" s="1" t="s">
        <v>32</v>
      </c>
      <c r="E23" s="13"/>
      <c r="F23" s="4"/>
      <c r="G23" s="13"/>
    </row>
    <row r="24" spans="5:9" ht="15.75">
      <c r="E24" s="13"/>
      <c r="F24" s="4"/>
      <c r="G24" s="13"/>
      <c r="I24" s="2"/>
    </row>
    <row r="25" spans="2:9" ht="15.75">
      <c r="B25" s="6" t="s">
        <v>92</v>
      </c>
      <c r="E25" s="26">
        <v>808</v>
      </c>
      <c r="F25" s="4"/>
      <c r="G25" s="26">
        <v>532</v>
      </c>
      <c r="I25" s="2">
        <f>E25+E26+E27-G25-G26-G27</f>
        <v>4059</v>
      </c>
    </row>
    <row r="26" spans="2:9" ht="15.75">
      <c r="B26" s="6" t="s">
        <v>76</v>
      </c>
      <c r="E26" s="24">
        <v>26789</v>
      </c>
      <c r="F26" s="4"/>
      <c r="G26" s="24">
        <f>24516</f>
        <v>24516</v>
      </c>
      <c r="H26" s="18"/>
      <c r="I26" s="2"/>
    </row>
    <row r="27" spans="2:9" ht="15.75">
      <c r="B27" s="6" t="s">
        <v>77</v>
      </c>
      <c r="E27" s="24">
        <v>7527</v>
      </c>
      <c r="F27" s="4"/>
      <c r="G27" s="24">
        <v>6017</v>
      </c>
      <c r="H27" s="18"/>
      <c r="I27" s="2"/>
    </row>
    <row r="28" spans="2:9" ht="15.75" hidden="1">
      <c r="B28" s="6" t="s">
        <v>90</v>
      </c>
      <c r="E28" s="24"/>
      <c r="F28" s="4"/>
      <c r="G28" s="24">
        <v>0</v>
      </c>
      <c r="H28" s="18"/>
      <c r="I28" s="2"/>
    </row>
    <row r="29" spans="2:9" ht="15.75">
      <c r="B29" s="6" t="s">
        <v>27</v>
      </c>
      <c r="E29" s="24">
        <v>12378</v>
      </c>
      <c r="F29" s="4"/>
      <c r="G29" s="24">
        <v>13744</v>
      </c>
      <c r="I29" s="2"/>
    </row>
    <row r="30" spans="5:9" ht="15.75">
      <c r="E30" s="27"/>
      <c r="F30" s="4"/>
      <c r="G30" s="27"/>
      <c r="I30" s="2"/>
    </row>
    <row r="31" spans="5:9" ht="15.75">
      <c r="E31" s="27">
        <f>E25+E26+E27+E29+E28</f>
        <v>47502</v>
      </c>
      <c r="F31" s="4"/>
      <c r="G31" s="27">
        <f>G25+G26+G27+G29+G28</f>
        <v>44809</v>
      </c>
      <c r="I31" s="2"/>
    </row>
    <row r="32" spans="5:9" ht="15.75">
      <c r="E32" s="13"/>
      <c r="F32" s="4"/>
      <c r="G32" s="13"/>
      <c r="I32" s="2"/>
    </row>
    <row r="33" spans="2:9" ht="16.5" thickBot="1">
      <c r="B33" s="1" t="s">
        <v>78</v>
      </c>
      <c r="D33" s="42"/>
      <c r="E33" s="28">
        <f>E22+E31</f>
        <v>80509</v>
      </c>
      <c r="F33" s="4"/>
      <c r="G33" s="28">
        <f>G22+G31</f>
        <v>78645</v>
      </c>
      <c r="I33" s="42"/>
    </row>
    <row r="34" spans="5:9" ht="16.5" thickTop="1">
      <c r="E34" s="13"/>
      <c r="F34" s="4"/>
      <c r="G34" s="13"/>
      <c r="I34" s="2"/>
    </row>
    <row r="35" spans="2:9" ht="15.75">
      <c r="B35" s="1" t="s">
        <v>79</v>
      </c>
      <c r="E35" s="13"/>
      <c r="F35" s="4"/>
      <c r="G35" s="13"/>
      <c r="I35" s="2"/>
    </row>
    <row r="36" spans="5:9" ht="15.75">
      <c r="E36" s="13"/>
      <c r="F36" s="4"/>
      <c r="G36" s="13"/>
      <c r="I36" s="2"/>
    </row>
    <row r="37" spans="2:9" ht="15.75">
      <c r="B37" s="1" t="s">
        <v>115</v>
      </c>
      <c r="E37" s="13"/>
      <c r="F37" s="4"/>
      <c r="G37" s="13"/>
      <c r="I37" s="2"/>
    </row>
    <row r="38" spans="5:9" ht="15.75">
      <c r="E38" s="4"/>
      <c r="F38" s="4"/>
      <c r="G38" s="4"/>
      <c r="I38" s="2"/>
    </row>
    <row r="39" spans="2:9" ht="15.75">
      <c r="B39" s="6" t="s">
        <v>34</v>
      </c>
      <c r="E39" s="26">
        <v>60116</v>
      </c>
      <c r="F39" s="4"/>
      <c r="G39" s="26">
        <v>60116</v>
      </c>
      <c r="I39" s="2"/>
    </row>
    <row r="40" spans="2:9" ht="15.75">
      <c r="B40" s="6" t="s">
        <v>60</v>
      </c>
      <c r="E40" s="24">
        <v>413</v>
      </c>
      <c r="F40" s="4"/>
      <c r="G40" s="24">
        <v>413</v>
      </c>
      <c r="I40" s="2"/>
    </row>
    <row r="41" spans="2:9" ht="15.75">
      <c r="B41" s="6" t="s">
        <v>80</v>
      </c>
      <c r="E41" s="24">
        <v>8768</v>
      </c>
      <c r="F41" s="4"/>
      <c r="G41" s="24">
        <f>7561</f>
        <v>7561</v>
      </c>
      <c r="I41" s="2"/>
    </row>
    <row r="42" spans="5:9" ht="15.75">
      <c r="E42" s="29"/>
      <c r="G42" s="29"/>
      <c r="I42" s="2"/>
    </row>
    <row r="43" spans="2:9" ht="15.75">
      <c r="B43" s="1" t="s">
        <v>81</v>
      </c>
      <c r="D43" s="18"/>
      <c r="E43" s="25">
        <f>SUM(E39:E42)</f>
        <v>69297</v>
      </c>
      <c r="F43" s="13"/>
      <c r="G43" s="25">
        <f>SUM(G39:G42)</f>
        <v>68090</v>
      </c>
      <c r="I43" s="2"/>
    </row>
    <row r="44" spans="2:9" ht="15.75">
      <c r="B44" s="1"/>
      <c r="D44" s="18"/>
      <c r="E44" s="13"/>
      <c r="F44" s="13"/>
      <c r="G44" s="13"/>
      <c r="I44" s="2"/>
    </row>
    <row r="45" spans="2:9" ht="15.75">
      <c r="B45" s="1" t="s">
        <v>101</v>
      </c>
      <c r="D45" s="18"/>
      <c r="E45" s="13"/>
      <c r="F45" s="13"/>
      <c r="G45" s="13"/>
      <c r="I45" s="2"/>
    </row>
    <row r="46" spans="2:9" ht="15.75">
      <c r="B46" s="1"/>
      <c r="E46" s="13"/>
      <c r="F46" s="13"/>
      <c r="G46" s="13"/>
      <c r="I46" s="2"/>
    </row>
    <row r="47" spans="2:10" ht="15.75">
      <c r="B47" s="6" t="s">
        <v>94</v>
      </c>
      <c r="E47" s="26">
        <v>939</v>
      </c>
      <c r="F47" s="4"/>
      <c r="G47" s="26">
        <v>1589</v>
      </c>
      <c r="I47" s="2"/>
      <c r="J47" s="18"/>
    </row>
    <row r="48" spans="2:9" ht="15.75" hidden="1">
      <c r="B48" s="6" t="s">
        <v>87</v>
      </c>
      <c r="E48" s="24">
        <v>0</v>
      </c>
      <c r="F48" s="4"/>
      <c r="G48" s="24">
        <v>0</v>
      </c>
      <c r="I48" s="2"/>
    </row>
    <row r="49" spans="5:9" ht="15.75">
      <c r="E49" s="24"/>
      <c r="F49" s="4"/>
      <c r="G49" s="24"/>
      <c r="I49" s="2"/>
    </row>
    <row r="50" spans="5:9" ht="15.75">
      <c r="E50" s="24"/>
      <c r="F50" s="4"/>
      <c r="G50" s="24"/>
      <c r="I50" s="2"/>
    </row>
    <row r="51" spans="4:9" ht="15.75">
      <c r="D51" s="18"/>
      <c r="E51" s="25">
        <f>SUM(E47:E50)</f>
        <v>939</v>
      </c>
      <c r="F51" s="4"/>
      <c r="G51" s="25">
        <f>SUM(G47:G50)</f>
        <v>1589</v>
      </c>
      <c r="I51" s="2"/>
    </row>
    <row r="52" spans="2:10" ht="15.75">
      <c r="B52" s="1" t="s">
        <v>33</v>
      </c>
      <c r="E52" s="4"/>
      <c r="F52" s="4"/>
      <c r="G52" s="4"/>
      <c r="I52" s="2"/>
      <c r="J52" s="70"/>
    </row>
    <row r="53" spans="2:10" ht="15.75">
      <c r="B53" s="1"/>
      <c r="E53" s="12"/>
      <c r="F53" s="4"/>
      <c r="G53" s="12"/>
      <c r="I53" s="2"/>
      <c r="J53" s="70"/>
    </row>
    <row r="54" spans="2:11" ht="15.75">
      <c r="B54" s="6" t="s">
        <v>94</v>
      </c>
      <c r="E54" s="26">
        <v>1611</v>
      </c>
      <c r="F54" s="4"/>
      <c r="G54" s="26">
        <v>1611</v>
      </c>
      <c r="H54" s="18"/>
      <c r="I54" s="2"/>
      <c r="J54" s="70"/>
      <c r="K54" s="51"/>
    </row>
    <row r="55" spans="2:10" ht="15.75" hidden="1">
      <c r="B55" s="6" t="s">
        <v>82</v>
      </c>
      <c r="E55" s="24"/>
      <c r="F55" s="4"/>
      <c r="G55" s="24">
        <v>0</v>
      </c>
      <c r="H55" s="18"/>
      <c r="I55" s="2"/>
      <c r="J55" s="20"/>
    </row>
    <row r="56" spans="2:11" ht="15.75">
      <c r="B56" s="6" t="s">
        <v>83</v>
      </c>
      <c r="E56" s="24">
        <v>8662</v>
      </c>
      <c r="F56" s="4"/>
      <c r="G56" s="24">
        <v>7355</v>
      </c>
      <c r="H56" s="18"/>
      <c r="I56" s="2">
        <f>E56-G56</f>
        <v>1307</v>
      </c>
      <c r="J56" s="70"/>
      <c r="K56" s="18"/>
    </row>
    <row r="57" spans="5:10" ht="15.75">
      <c r="E57" s="24"/>
      <c r="F57" s="4"/>
      <c r="G57" s="24"/>
      <c r="I57" s="2"/>
      <c r="J57" s="70"/>
    </row>
    <row r="58" spans="5:10" ht="15.75">
      <c r="E58" s="25">
        <f>SUM(E54:E57)</f>
        <v>10273</v>
      </c>
      <c r="F58" s="4"/>
      <c r="G58" s="25">
        <f>SUM(G54:G57)</f>
        <v>8966</v>
      </c>
      <c r="I58" s="2"/>
      <c r="J58" s="71"/>
    </row>
    <row r="59" spans="5:10" ht="15.75">
      <c r="E59" s="4"/>
      <c r="F59" s="4"/>
      <c r="G59" s="4"/>
      <c r="I59" s="2"/>
      <c r="J59" s="71"/>
    </row>
    <row r="60" spans="2:10" ht="15.75">
      <c r="B60" s="1" t="s">
        <v>84</v>
      </c>
      <c r="E60" s="4">
        <f>E51+E58</f>
        <v>11212</v>
      </c>
      <c r="F60" s="4"/>
      <c r="G60" s="4">
        <f>G51+G58</f>
        <v>10555</v>
      </c>
      <c r="H60" s="18"/>
      <c r="I60" s="2"/>
      <c r="J60" s="71"/>
    </row>
    <row r="61" spans="5:10" ht="15.75">
      <c r="E61" s="4"/>
      <c r="F61" s="4"/>
      <c r="G61" s="4"/>
      <c r="I61" s="2"/>
      <c r="J61" s="71"/>
    </row>
    <row r="62" spans="2:9" ht="16.5" thickBot="1">
      <c r="B62" s="1" t="s">
        <v>85</v>
      </c>
      <c r="E62" s="28">
        <f>E43+E60</f>
        <v>80509</v>
      </c>
      <c r="F62" s="4"/>
      <c r="G62" s="28">
        <f>G43+G60</f>
        <v>78645</v>
      </c>
      <c r="I62" s="2"/>
    </row>
    <row r="63" spans="5:9" ht="16.5" thickTop="1">
      <c r="E63" s="4"/>
      <c r="F63" s="4"/>
      <c r="G63" s="4"/>
      <c r="I63" s="2"/>
    </row>
    <row r="64" spans="2:9" ht="16.5" thickBot="1">
      <c r="B64" s="6" t="s">
        <v>64</v>
      </c>
      <c r="E64" s="73">
        <f>(E33-E60)/E39*100</f>
        <v>115.27214052831194</v>
      </c>
      <c r="F64" s="4"/>
      <c r="G64" s="74">
        <f>(G33-G60)/G39*100</f>
        <v>113.26435557921353</v>
      </c>
      <c r="I64" s="2"/>
    </row>
    <row r="65" ht="16.5" thickTop="1">
      <c r="I65" s="2"/>
    </row>
    <row r="66" spans="2:9" ht="15.75">
      <c r="B66" s="6" t="s">
        <v>116</v>
      </c>
      <c r="I66" s="2"/>
    </row>
    <row r="67" spans="2:9" ht="15.75">
      <c r="B67" s="6" t="s">
        <v>120</v>
      </c>
      <c r="I67" s="2"/>
    </row>
    <row r="68" spans="2:9" ht="15.75">
      <c r="B68" s="6" t="s">
        <v>49</v>
      </c>
      <c r="E68" s="18"/>
      <c r="I68" s="2"/>
    </row>
    <row r="69" spans="5:9" ht="15.75">
      <c r="E69" s="18"/>
      <c r="I69" s="2"/>
    </row>
    <row r="70" spans="5:9" ht="15.75">
      <c r="E70" s="18"/>
      <c r="G70" s="18"/>
      <c r="I70" s="2"/>
    </row>
    <row r="71" spans="5:7" ht="15.75">
      <c r="E71" s="4"/>
      <c r="F71" s="4"/>
      <c r="G71" s="4"/>
    </row>
    <row r="72" spans="5:6" ht="15.75">
      <c r="E72" s="18"/>
      <c r="F72" s="18"/>
    </row>
  </sheetData>
  <printOptions/>
  <pageMargins left="0.75" right="0.75" top="0.89" bottom="0.86" header="0.5" footer="0.5"/>
  <pageSetup horizontalDpi="600" verticalDpi="600" orientation="portrait" paperSize="9" scale="6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1"/>
  <sheetViews>
    <sheetView zoomScale="85" zoomScaleNormal="85" workbookViewId="0" topLeftCell="A1">
      <selection activeCell="F43" sqref="F43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3" customWidth="1"/>
    <col min="6" max="6" width="13.00390625" style="4" customWidth="1"/>
    <col min="7" max="7" width="3.00390625" style="13" customWidth="1"/>
    <col min="8" max="8" width="13.8515625" style="4" bestFit="1" customWidth="1"/>
    <col min="9" max="9" width="3.140625" style="13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0"/>
    </row>
    <row r="2" ht="15.75">
      <c r="A2" s="53" t="s">
        <v>1</v>
      </c>
    </row>
    <row r="3" ht="15.75">
      <c r="A3" s="53" t="s">
        <v>2</v>
      </c>
    </row>
    <row r="4" ht="15.75">
      <c r="A4" s="53" t="s">
        <v>3</v>
      </c>
    </row>
    <row r="5" ht="15.75">
      <c r="A5" s="59"/>
    </row>
    <row r="6" ht="15.75">
      <c r="A6" s="59" t="s">
        <v>50</v>
      </c>
    </row>
    <row r="7" spans="1:6" ht="15.75">
      <c r="A7" s="53" t="s">
        <v>137</v>
      </c>
      <c r="B7" s="13"/>
      <c r="C7" s="13"/>
      <c r="D7" s="13"/>
      <c r="F7" s="13"/>
    </row>
    <row r="8" spans="1:6" ht="15.75">
      <c r="A8" s="45"/>
      <c r="B8" s="13"/>
      <c r="C8" s="13"/>
      <c r="D8" s="13"/>
      <c r="F8" s="13"/>
    </row>
    <row r="9" ht="15.75">
      <c r="F9" s="14" t="s">
        <v>35</v>
      </c>
    </row>
    <row r="10" spans="6:8" ht="15.75">
      <c r="F10" s="14" t="s">
        <v>36</v>
      </c>
      <c r="H10" s="14" t="s">
        <v>36</v>
      </c>
    </row>
    <row r="11" spans="2:10" ht="15.75">
      <c r="B11" s="61"/>
      <c r="C11" s="61"/>
      <c r="D11" s="61"/>
      <c r="E11" s="62"/>
      <c r="F11" s="14" t="s">
        <v>37</v>
      </c>
      <c r="G11" s="62"/>
      <c r="H11" s="14"/>
      <c r="I11" s="62"/>
      <c r="J11" s="61"/>
    </row>
    <row r="12" spans="2:10" ht="15.75">
      <c r="B12" s="14" t="s">
        <v>38</v>
      </c>
      <c r="C12" s="14"/>
      <c r="D12" s="14" t="s">
        <v>38</v>
      </c>
      <c r="E12" s="62"/>
      <c r="F12" s="14" t="s">
        <v>39</v>
      </c>
      <c r="G12" s="62"/>
      <c r="H12" s="14" t="s">
        <v>40</v>
      </c>
      <c r="I12" s="62"/>
      <c r="J12" s="61"/>
    </row>
    <row r="13" spans="2:10" ht="15.75">
      <c r="B13" s="14" t="s">
        <v>41</v>
      </c>
      <c r="C13" s="14"/>
      <c r="D13" s="14" t="s">
        <v>57</v>
      </c>
      <c r="E13" s="62"/>
      <c r="F13" s="14" t="s">
        <v>42</v>
      </c>
      <c r="G13" s="62"/>
      <c r="H13" s="14" t="s">
        <v>103</v>
      </c>
      <c r="I13" s="62"/>
      <c r="J13" s="14" t="s">
        <v>43</v>
      </c>
    </row>
    <row r="14" spans="1:10" ht="15.75">
      <c r="A14" s="53"/>
      <c r="B14" s="14" t="s">
        <v>16</v>
      </c>
      <c r="C14" s="14"/>
      <c r="D14" s="14" t="s">
        <v>16</v>
      </c>
      <c r="E14" s="62"/>
      <c r="F14" s="14" t="s">
        <v>16</v>
      </c>
      <c r="G14" s="62"/>
      <c r="H14" s="14" t="s">
        <v>16</v>
      </c>
      <c r="I14" s="62"/>
      <c r="J14" s="14" t="s">
        <v>16</v>
      </c>
    </row>
    <row r="15" ht="15.75" hidden="1">
      <c r="A15" s="53" t="s">
        <v>46</v>
      </c>
    </row>
    <row r="16" spans="1:10" ht="15.75" hidden="1">
      <c r="A16" s="2" t="s">
        <v>44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45</v>
      </c>
      <c r="B17" s="12">
        <v>0</v>
      </c>
      <c r="C17" s="13"/>
      <c r="D17" s="13"/>
      <c r="F17" s="12">
        <v>0</v>
      </c>
      <c r="H17" s="12">
        <v>0</v>
      </c>
      <c r="J17" s="12">
        <v>0</v>
      </c>
    </row>
    <row r="18" spans="2:10" ht="15.75">
      <c r="B18" s="13"/>
      <c r="C18" s="13"/>
      <c r="D18" s="13"/>
      <c r="F18" s="13"/>
      <c r="H18" s="13"/>
      <c r="J18" s="13"/>
    </row>
    <row r="19" spans="1:11" ht="15.75">
      <c r="A19" s="53" t="s">
        <v>95</v>
      </c>
      <c r="B19" s="13">
        <v>60116</v>
      </c>
      <c r="C19" s="13"/>
      <c r="D19" s="13">
        <v>413</v>
      </c>
      <c r="F19" s="13">
        <v>-299</v>
      </c>
      <c r="H19" s="13">
        <v>8345</v>
      </c>
      <c r="J19" s="4">
        <f>B19+F19+H19+D19</f>
        <v>68575</v>
      </c>
      <c r="K19" s="18"/>
    </row>
    <row r="20" spans="1:11" ht="15.75" hidden="1">
      <c r="A20" s="2" t="s">
        <v>65</v>
      </c>
      <c r="B20" s="13">
        <v>0</v>
      </c>
      <c r="C20" s="13"/>
      <c r="D20" s="13">
        <v>0</v>
      </c>
      <c r="F20" s="13">
        <v>0</v>
      </c>
      <c r="H20" s="13">
        <v>0</v>
      </c>
      <c r="J20" s="4">
        <f>B20+F20+H20+D20</f>
        <v>0</v>
      </c>
      <c r="K20" s="18"/>
    </row>
    <row r="21" spans="1:11" ht="15.75">
      <c r="A21" s="2" t="s">
        <v>121</v>
      </c>
      <c r="B21" s="4">
        <v>0</v>
      </c>
      <c r="D21" s="4">
        <v>0</v>
      </c>
      <c r="F21" s="4">
        <v>-51</v>
      </c>
      <c r="H21" s="4">
        <v>1060</v>
      </c>
      <c r="J21" s="4">
        <f>B21+F21+H21+D21</f>
        <v>1009</v>
      </c>
      <c r="K21" s="18"/>
    </row>
    <row r="22" spans="1:11" ht="15.75" hidden="1">
      <c r="A22" s="2" t="s">
        <v>102</v>
      </c>
      <c r="B22" s="4">
        <v>0</v>
      </c>
      <c r="D22" s="4">
        <v>0</v>
      </c>
      <c r="F22" s="4">
        <v>0</v>
      </c>
      <c r="H22" s="4">
        <v>0</v>
      </c>
      <c r="J22" s="4">
        <f>H22</f>
        <v>0</v>
      </c>
      <c r="K22" s="4"/>
    </row>
    <row r="23" spans="1:11" ht="15.75" hidden="1">
      <c r="A23" s="2" t="s">
        <v>48</v>
      </c>
      <c r="B23" s="4">
        <v>0</v>
      </c>
      <c r="F23" s="4">
        <v>0</v>
      </c>
      <c r="H23" s="4">
        <v>0</v>
      </c>
      <c r="J23" s="4">
        <f>H23</f>
        <v>0</v>
      </c>
      <c r="K23" s="4"/>
    </row>
    <row r="24" spans="1:11" ht="15.75" hidden="1">
      <c r="A24" s="2" t="s">
        <v>63</v>
      </c>
      <c r="B24" s="4">
        <v>0</v>
      </c>
      <c r="D24" s="4">
        <v>0</v>
      </c>
      <c r="F24" s="4">
        <v>0</v>
      </c>
      <c r="H24" s="4">
        <v>0</v>
      </c>
      <c r="J24" s="4">
        <f>H24</f>
        <v>0</v>
      </c>
      <c r="K24" s="4"/>
    </row>
    <row r="25" spans="1:13" ht="15.75">
      <c r="A25" s="53" t="s">
        <v>138</v>
      </c>
      <c r="B25" s="44">
        <f>SUM(B19:B24)</f>
        <v>60116</v>
      </c>
      <c r="C25" s="13"/>
      <c r="D25" s="44">
        <f>SUM(D19:D24)</f>
        <v>413</v>
      </c>
      <c r="F25" s="44">
        <f>SUM(F19:F24)</f>
        <v>-350</v>
      </c>
      <c r="H25" s="44">
        <f>H19+H21</f>
        <v>9405</v>
      </c>
      <c r="J25" s="44">
        <f>SUM(J19:J24)</f>
        <v>69584</v>
      </c>
      <c r="K25" s="18"/>
      <c r="L25" s="18"/>
      <c r="M25" s="18"/>
    </row>
    <row r="26" spans="1:13" ht="15.75">
      <c r="A26" s="53"/>
      <c r="B26" s="13"/>
      <c r="C26" s="13"/>
      <c r="D26" s="13"/>
      <c r="F26" s="13"/>
      <c r="H26" s="13"/>
      <c r="J26" s="13"/>
      <c r="K26" s="18"/>
      <c r="L26" s="18"/>
      <c r="M26" s="18"/>
    </row>
    <row r="27" spans="1:13" ht="15.75">
      <c r="A27" s="53"/>
      <c r="B27" s="13"/>
      <c r="C27" s="13"/>
      <c r="D27" s="13"/>
      <c r="F27" s="13"/>
      <c r="H27" s="13"/>
      <c r="J27" s="13"/>
      <c r="K27" s="18"/>
      <c r="L27" s="18"/>
      <c r="M27" s="18"/>
    </row>
    <row r="28" ht="15.75">
      <c r="A28" s="59"/>
    </row>
    <row r="29" ht="15.75">
      <c r="A29" s="59" t="s">
        <v>50</v>
      </c>
    </row>
    <row r="30" ht="15.75">
      <c r="A30" s="53" t="s">
        <v>133</v>
      </c>
    </row>
    <row r="31" ht="15.75" hidden="1">
      <c r="A31" s="63" t="s">
        <v>58</v>
      </c>
    </row>
    <row r="32" ht="15.75">
      <c r="A32" s="45" t="s">
        <v>51</v>
      </c>
    </row>
    <row r="33" spans="1:6" ht="15.75">
      <c r="A33" s="53"/>
      <c r="F33" s="14" t="s">
        <v>35</v>
      </c>
    </row>
    <row r="34" spans="1:8" ht="15.75">
      <c r="A34" s="53"/>
      <c r="E34" s="64"/>
      <c r="F34" s="14" t="s">
        <v>36</v>
      </c>
      <c r="H34" s="14" t="s">
        <v>36</v>
      </c>
    </row>
    <row r="35" spans="1:10" ht="15.75">
      <c r="A35" s="53"/>
      <c r="B35" s="61"/>
      <c r="C35" s="61"/>
      <c r="D35" s="61"/>
      <c r="E35" s="62"/>
      <c r="F35" s="14" t="s">
        <v>37</v>
      </c>
      <c r="G35" s="62"/>
      <c r="H35" s="61"/>
      <c r="I35" s="62"/>
      <c r="J35" s="61"/>
    </row>
    <row r="36" spans="1:10" ht="15.75">
      <c r="A36" s="53"/>
      <c r="B36" s="61" t="s">
        <v>38</v>
      </c>
      <c r="C36" s="61"/>
      <c r="D36" s="14" t="s">
        <v>38</v>
      </c>
      <c r="E36" s="62"/>
      <c r="F36" s="14" t="s">
        <v>39</v>
      </c>
      <c r="G36" s="62"/>
      <c r="H36" s="14" t="s">
        <v>40</v>
      </c>
      <c r="I36" s="62"/>
      <c r="J36" s="61"/>
    </row>
    <row r="37" spans="1:10" ht="15.75">
      <c r="A37" s="53"/>
      <c r="B37" s="61" t="s">
        <v>41</v>
      </c>
      <c r="C37" s="61"/>
      <c r="D37" s="14" t="s">
        <v>57</v>
      </c>
      <c r="E37" s="62"/>
      <c r="F37" s="14" t="s">
        <v>42</v>
      </c>
      <c r="G37" s="62"/>
      <c r="H37" s="14" t="s">
        <v>103</v>
      </c>
      <c r="I37" s="62"/>
      <c r="J37" s="14" t="s">
        <v>43</v>
      </c>
    </row>
    <row r="38" spans="1:10" ht="15.75">
      <c r="A38" s="53"/>
      <c r="B38" s="14" t="s">
        <v>16</v>
      </c>
      <c r="C38" s="14"/>
      <c r="D38" s="14" t="s">
        <v>16</v>
      </c>
      <c r="E38" s="65"/>
      <c r="F38" s="14" t="s">
        <v>16</v>
      </c>
      <c r="G38" s="65"/>
      <c r="H38" s="14" t="s">
        <v>16</v>
      </c>
      <c r="I38" s="65"/>
      <c r="J38" s="14" t="s">
        <v>16</v>
      </c>
    </row>
    <row r="39" spans="1:10" ht="15.75">
      <c r="A39" s="53"/>
      <c r="B39" s="14"/>
      <c r="C39" s="14"/>
      <c r="D39" s="14"/>
      <c r="E39" s="65"/>
      <c r="F39" s="14"/>
      <c r="G39" s="65"/>
      <c r="H39" s="14"/>
      <c r="I39" s="65"/>
      <c r="J39" s="14"/>
    </row>
    <row r="40" spans="1:10" ht="15.75">
      <c r="A40" s="53" t="s">
        <v>111</v>
      </c>
      <c r="B40" s="4">
        <v>60116.2</v>
      </c>
      <c r="D40" s="4">
        <v>412.588</v>
      </c>
      <c r="F40" s="4">
        <v>-331</v>
      </c>
      <c r="H40" s="4">
        <v>7892</v>
      </c>
      <c r="J40" s="4">
        <f>SUM(B40:I40)</f>
        <v>68089.788</v>
      </c>
    </row>
    <row r="41" spans="1:10" ht="15.75">
      <c r="A41" s="2" t="s">
        <v>112</v>
      </c>
      <c r="B41" s="12">
        <v>0</v>
      </c>
      <c r="D41" s="12">
        <v>0</v>
      </c>
      <c r="F41" s="12">
        <v>0</v>
      </c>
      <c r="H41" s="12">
        <v>29</v>
      </c>
      <c r="J41" s="12">
        <f>SUM(B41:I41)</f>
        <v>29</v>
      </c>
    </row>
    <row r="42" spans="1:11" ht="15.75">
      <c r="A42" s="53" t="s">
        <v>113</v>
      </c>
      <c r="B42" s="4">
        <f>B40+B41</f>
        <v>60116.2</v>
      </c>
      <c r="D42" s="4">
        <f>D40+D41</f>
        <v>412.588</v>
      </c>
      <c r="F42" s="4">
        <f>F40+F41</f>
        <v>-331</v>
      </c>
      <c r="H42" s="4">
        <f>H40+H41</f>
        <v>7921</v>
      </c>
      <c r="J42" s="4">
        <f>J40+J41</f>
        <v>68118.788</v>
      </c>
      <c r="K42" s="18"/>
    </row>
    <row r="43" spans="1:11" ht="15.75">
      <c r="A43" s="2" t="s">
        <v>121</v>
      </c>
      <c r="B43" s="4">
        <v>0</v>
      </c>
      <c r="D43" s="4">
        <v>0</v>
      </c>
      <c r="F43" s="4">
        <v>33</v>
      </c>
      <c r="H43" s="4">
        <v>1145</v>
      </c>
      <c r="J43" s="4">
        <f>SUM(B43:I43)</f>
        <v>1178</v>
      </c>
      <c r="K43" s="4"/>
    </row>
    <row r="44" spans="1:11" ht="15.75" customHeight="1" hidden="1">
      <c r="A44" s="2" t="s">
        <v>102</v>
      </c>
      <c r="B44" s="4">
        <v>0</v>
      </c>
      <c r="D44" s="4">
        <v>0</v>
      </c>
      <c r="F44" s="4">
        <v>0</v>
      </c>
      <c r="H44" s="4">
        <v>0</v>
      </c>
      <c r="J44" s="4">
        <f>SUM(B44:I44)</f>
        <v>0</v>
      </c>
      <c r="K44" s="4"/>
    </row>
    <row r="45" spans="1:11" ht="15.75" customHeight="1" hidden="1">
      <c r="A45" s="2" t="s">
        <v>59</v>
      </c>
      <c r="B45" s="4">
        <v>0</v>
      </c>
      <c r="D45" s="4">
        <v>0</v>
      </c>
      <c r="F45" s="4">
        <v>0</v>
      </c>
      <c r="H45" s="4">
        <v>0</v>
      </c>
      <c r="J45" s="4">
        <f>SUM(B45:I45)</f>
        <v>0</v>
      </c>
      <c r="K45" s="4"/>
    </row>
    <row r="46" spans="1:13" ht="15.75">
      <c r="A46" s="53" t="s">
        <v>139</v>
      </c>
      <c r="B46" s="44">
        <f>SUM(B42:B45)</f>
        <v>60116.2</v>
      </c>
      <c r="C46" s="13"/>
      <c r="D46" s="44">
        <f>SUM(D42:D45)</f>
        <v>412.588</v>
      </c>
      <c r="F46" s="44">
        <f>SUM(F42:F45)</f>
        <v>-298</v>
      </c>
      <c r="H46" s="44">
        <f>SUM(H42:H45)</f>
        <v>9066</v>
      </c>
      <c r="J46" s="44">
        <f>SUM(J42:J45)</f>
        <v>69296.788</v>
      </c>
      <c r="K46" s="18"/>
      <c r="L46" s="18"/>
      <c r="M46" s="4"/>
    </row>
    <row r="50" ht="15.75">
      <c r="A50" s="2" t="s">
        <v>128</v>
      </c>
    </row>
    <row r="51" ht="15.75">
      <c r="A51" s="2" t="s">
        <v>129</v>
      </c>
    </row>
  </sheetData>
  <printOptions/>
  <pageMargins left="0.75" right="0.75" top="1" bottom="1" header="0.5" footer="0.5"/>
  <pageSetup horizontalDpi="600" verticalDpi="600" orientation="portrait" paperSize="9" scale="5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79"/>
  <sheetViews>
    <sheetView zoomScale="85" zoomScaleNormal="85" workbookViewId="0" topLeftCell="A31">
      <selection activeCell="F73" sqref="F73"/>
    </sheetView>
  </sheetViews>
  <sheetFormatPr defaultColWidth="9.140625" defaultRowHeight="12.75" outlineLevelRow="1"/>
  <cols>
    <col min="1" max="1" width="42.28125" style="2" customWidth="1"/>
    <col min="2" max="2" width="9.140625" style="6" customWidth="1"/>
    <col min="3" max="3" width="15.28125" style="6" customWidth="1"/>
    <col min="4" max="4" width="18.8515625" style="4" customWidth="1"/>
    <col min="5" max="5" width="8.00390625" style="6" customWidth="1"/>
    <col min="6" max="6" width="18.7109375" style="6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5"/>
      <c r="E1" s="17"/>
    </row>
    <row r="2" spans="1:5" ht="15.75">
      <c r="A2" s="1" t="s">
        <v>2</v>
      </c>
      <c r="D2" s="15"/>
      <c r="E2" s="17"/>
    </row>
    <row r="3" spans="1:5" ht="15.75">
      <c r="A3" s="1" t="s">
        <v>3</v>
      </c>
      <c r="D3" s="15"/>
      <c r="E3" s="17"/>
    </row>
    <row r="4" spans="4:5" ht="15.75">
      <c r="D4" s="15"/>
      <c r="E4" s="17"/>
    </row>
    <row r="5" spans="1:6" ht="15.75">
      <c r="A5" s="53" t="s">
        <v>122</v>
      </c>
      <c r="D5" s="34"/>
      <c r="F5" s="47"/>
    </row>
    <row r="6" spans="1:4" ht="15.75">
      <c r="A6" s="1" t="s">
        <v>140</v>
      </c>
      <c r="D6" s="6"/>
    </row>
    <row r="7" spans="1:6" ht="15.75">
      <c r="A7" s="1" t="s">
        <v>15</v>
      </c>
      <c r="D7" s="6"/>
      <c r="F7" s="22"/>
    </row>
    <row r="8" spans="1:6" ht="15.75">
      <c r="A8" s="1"/>
      <c r="D8" s="6"/>
      <c r="F8" s="22"/>
    </row>
    <row r="9" spans="1:6" ht="15.75">
      <c r="A9" s="6"/>
      <c r="D9" s="66" t="s">
        <v>141</v>
      </c>
      <c r="F9" s="66" t="s">
        <v>141</v>
      </c>
    </row>
    <row r="10" spans="1:6" ht="15.75">
      <c r="A10" s="53"/>
      <c r="D10" s="35" t="s">
        <v>143</v>
      </c>
      <c r="F10" s="35" t="s">
        <v>142</v>
      </c>
    </row>
    <row r="11" spans="4:6" ht="15.75">
      <c r="D11" s="36" t="s">
        <v>16</v>
      </c>
      <c r="E11" s="48"/>
      <c r="F11" s="36" t="s">
        <v>16</v>
      </c>
    </row>
    <row r="12" spans="4:6" ht="15.75">
      <c r="D12" s="36"/>
      <c r="E12" s="48"/>
      <c r="F12" s="36"/>
    </row>
    <row r="13" spans="1:4" ht="15.75">
      <c r="A13" s="54" t="s">
        <v>17</v>
      </c>
      <c r="B13" s="55"/>
      <c r="C13" s="55"/>
      <c r="D13" s="6"/>
    </row>
    <row r="14" spans="1:6" ht="15.75">
      <c r="A14" s="16" t="s">
        <v>18</v>
      </c>
      <c r="B14" s="17"/>
      <c r="C14" s="17"/>
      <c r="D14" s="37">
        <f>ISKLSE!G35</f>
        <v>1460</v>
      </c>
      <c r="F14" s="37">
        <v>1794</v>
      </c>
    </row>
    <row r="15" spans="1:6" ht="15.75">
      <c r="A15" s="16"/>
      <c r="B15" s="17"/>
      <c r="C15" s="17"/>
      <c r="D15" s="37"/>
      <c r="F15" s="37"/>
    </row>
    <row r="16" spans="1:6" ht="15.75">
      <c r="A16" s="16" t="s">
        <v>99</v>
      </c>
      <c r="B16" s="17"/>
      <c r="C16" s="17"/>
      <c r="D16" s="37"/>
      <c r="F16" s="37"/>
    </row>
    <row r="17" spans="1:6" ht="15.75">
      <c r="A17" s="16" t="s">
        <v>19</v>
      </c>
      <c r="B17" s="17"/>
      <c r="C17" s="17"/>
      <c r="D17" s="37">
        <f>471+1270-D18</f>
        <v>1625</v>
      </c>
      <c r="F17" s="37">
        <v>1668</v>
      </c>
    </row>
    <row r="18" spans="1:6" ht="15.75">
      <c r="A18" s="16" t="s">
        <v>132</v>
      </c>
      <c r="B18" s="17"/>
      <c r="C18" s="17"/>
      <c r="D18" s="37">
        <v>116</v>
      </c>
      <c r="F18" s="37">
        <v>115</v>
      </c>
    </row>
    <row r="19" spans="1:6" ht="15.75">
      <c r="A19" s="16" t="s">
        <v>20</v>
      </c>
      <c r="B19" s="17"/>
      <c r="C19" s="17"/>
      <c r="D19" s="37">
        <v>-93</v>
      </c>
      <c r="F19" s="37">
        <v>-43</v>
      </c>
    </row>
    <row r="20" spans="1:6" ht="15.75">
      <c r="A20" s="16" t="s">
        <v>21</v>
      </c>
      <c r="B20" s="17"/>
      <c r="C20" s="17"/>
      <c r="D20" s="37">
        <v>72</v>
      </c>
      <c r="F20" s="37">
        <v>60</v>
      </c>
    </row>
    <row r="21" spans="1:6" ht="15.75">
      <c r="A21" s="16" t="s">
        <v>150</v>
      </c>
      <c r="B21" s="17"/>
      <c r="C21" s="17"/>
      <c r="D21" s="30"/>
      <c r="F21" s="30"/>
    </row>
    <row r="22" spans="1:9" ht="15.75">
      <c r="A22" s="16" t="s">
        <v>123</v>
      </c>
      <c r="B22" s="17"/>
      <c r="C22" s="17"/>
      <c r="D22" s="37">
        <v>-29</v>
      </c>
      <c r="F22" s="37">
        <v>59</v>
      </c>
      <c r="I22" s="58"/>
    </row>
    <row r="23" spans="1:6" ht="15.75" hidden="1" outlineLevel="1">
      <c r="A23" s="16" t="s">
        <v>55</v>
      </c>
      <c r="B23" s="17"/>
      <c r="C23" s="17"/>
      <c r="D23" s="4">
        <v>0</v>
      </c>
      <c r="F23" s="4">
        <v>0</v>
      </c>
    </row>
    <row r="24" spans="1:6" ht="15.75" hidden="1" outlineLevel="1">
      <c r="A24" s="16" t="s">
        <v>93</v>
      </c>
      <c r="B24" s="17"/>
      <c r="C24" s="17"/>
      <c r="D24" s="15"/>
      <c r="F24" s="15"/>
    </row>
    <row r="25" spans="1:6" ht="15.75" hidden="1" outlineLevel="1">
      <c r="A25" s="16" t="s">
        <v>106</v>
      </c>
      <c r="B25" s="17"/>
      <c r="C25" s="17"/>
      <c r="D25" s="15"/>
      <c r="F25" s="15"/>
    </row>
    <row r="26" spans="1:6" ht="15.75" hidden="1" outlineLevel="1">
      <c r="A26" s="16" t="s">
        <v>107</v>
      </c>
      <c r="B26" s="17"/>
      <c r="C26" s="17"/>
      <c r="D26" s="15"/>
      <c r="F26" s="15"/>
    </row>
    <row r="27" spans="1:6" ht="15.75" collapsed="1">
      <c r="A27" s="16"/>
      <c r="B27" s="17"/>
      <c r="C27" s="17"/>
      <c r="D27" s="15"/>
      <c r="E27" s="20"/>
      <c r="F27" s="15"/>
    </row>
    <row r="28" spans="1:9" ht="15.75">
      <c r="A28" s="16" t="s">
        <v>22</v>
      </c>
      <c r="B28" s="17"/>
      <c r="C28" s="17"/>
      <c r="D28" s="38">
        <f>SUM(D14:D24)</f>
        <v>3151</v>
      </c>
      <c r="E28" s="49"/>
      <c r="F28" s="38">
        <f>SUM(F14:F27)</f>
        <v>3653</v>
      </c>
      <c r="I28" s="79"/>
    </row>
    <row r="29" spans="1:12" ht="15.75">
      <c r="A29" s="16"/>
      <c r="B29" s="17"/>
      <c r="C29" s="17"/>
      <c r="D29" s="49"/>
      <c r="E29" s="49"/>
      <c r="F29" s="15"/>
      <c r="I29" s="79"/>
      <c r="J29" s="70"/>
      <c r="K29" s="20"/>
      <c r="L29" s="70"/>
    </row>
    <row r="30" spans="1:12" ht="15.75" hidden="1">
      <c r="A30" s="16" t="s">
        <v>108</v>
      </c>
      <c r="B30" s="17"/>
      <c r="C30" s="17"/>
      <c r="D30" s="15"/>
      <c r="E30" s="20"/>
      <c r="F30" s="15"/>
      <c r="I30" s="79"/>
      <c r="J30" s="20"/>
      <c r="K30" s="20"/>
      <c r="L30" s="20"/>
    </row>
    <row r="31" spans="1:12" ht="15.75">
      <c r="A31" s="16" t="s">
        <v>151</v>
      </c>
      <c r="B31" s="17"/>
      <c r="C31" s="17"/>
      <c r="D31" s="15">
        <v>-2620</v>
      </c>
      <c r="E31" s="20"/>
      <c r="F31" s="15">
        <f>12-813-60</f>
        <v>-861</v>
      </c>
      <c r="G31" s="15"/>
      <c r="I31" s="49"/>
      <c r="J31" s="78"/>
      <c r="K31" s="70"/>
      <c r="L31" s="20"/>
    </row>
    <row r="32" spans="1:12" ht="15.75">
      <c r="A32" s="16" t="s">
        <v>144</v>
      </c>
      <c r="B32" s="17"/>
      <c r="C32" s="17"/>
      <c r="D32" s="15">
        <v>470</v>
      </c>
      <c r="E32" s="20"/>
      <c r="F32" s="15">
        <v>516</v>
      </c>
      <c r="G32" s="15"/>
      <c r="I32" s="79"/>
      <c r="J32" s="20"/>
      <c r="K32" s="20"/>
      <c r="L32" s="20"/>
    </row>
    <row r="33" spans="1:12" ht="15.75">
      <c r="A33" s="16"/>
      <c r="B33" s="17"/>
      <c r="C33" s="17"/>
      <c r="D33" s="15"/>
      <c r="E33" s="20"/>
      <c r="F33" s="15"/>
      <c r="I33" s="79"/>
      <c r="J33" s="20"/>
      <c r="K33" s="70"/>
      <c r="L33" s="20"/>
    </row>
    <row r="34" spans="1:12" ht="15.75">
      <c r="A34" s="16" t="s">
        <v>147</v>
      </c>
      <c r="B34" s="17"/>
      <c r="C34" s="15"/>
      <c r="D34" s="38">
        <f>SUM(D28:D32)</f>
        <v>1001</v>
      </c>
      <c r="E34" s="49"/>
      <c r="F34" s="38">
        <f>SUM(F28:F33)</f>
        <v>3308</v>
      </c>
      <c r="J34" s="20"/>
      <c r="K34" s="20"/>
      <c r="L34" s="20"/>
    </row>
    <row r="35" spans="1:12" ht="15.75">
      <c r="A35" s="16"/>
      <c r="B35" s="17"/>
      <c r="C35" s="56"/>
      <c r="D35" s="15"/>
      <c r="F35" s="15"/>
      <c r="J35" s="20"/>
      <c r="K35" s="20"/>
      <c r="L35" s="20"/>
    </row>
    <row r="36" spans="1:9" ht="15.75">
      <c r="A36" s="16" t="s">
        <v>13</v>
      </c>
      <c r="B36" s="17"/>
      <c r="C36" s="17"/>
      <c r="D36" s="15">
        <v>-757</v>
      </c>
      <c r="F36" s="15">
        <v>-627</v>
      </c>
      <c r="G36" s="4"/>
      <c r="H36" s="6"/>
      <c r="I36" s="6"/>
    </row>
    <row r="37" spans="1:9" ht="15.75">
      <c r="A37" s="16" t="s">
        <v>54</v>
      </c>
      <c r="B37" s="17"/>
      <c r="C37" s="17"/>
      <c r="D37" s="15">
        <v>-72</v>
      </c>
      <c r="F37" s="15">
        <v>-60</v>
      </c>
      <c r="G37" s="4"/>
      <c r="H37" s="6"/>
      <c r="I37" s="6"/>
    </row>
    <row r="38" spans="1:6" ht="15.75">
      <c r="A38" s="16"/>
      <c r="B38" s="17"/>
      <c r="C38" s="17"/>
      <c r="D38" s="15"/>
      <c r="F38" s="15"/>
    </row>
    <row r="39" spans="1:6" ht="15.75">
      <c r="A39" s="16" t="s">
        <v>145</v>
      </c>
      <c r="B39" s="17"/>
      <c r="C39" s="17"/>
      <c r="D39" s="38">
        <f>SUM(D34:D38)</f>
        <v>172</v>
      </c>
      <c r="F39" s="38">
        <f>SUM(F34:F38)</f>
        <v>2621</v>
      </c>
    </row>
    <row r="40" spans="1:6" ht="15.75">
      <c r="A40" s="16"/>
      <c r="B40" s="17"/>
      <c r="C40" s="17"/>
      <c r="D40" s="15"/>
      <c r="F40" s="15"/>
    </row>
    <row r="41" spans="1:6" ht="15.75">
      <c r="A41" s="54" t="s">
        <v>23</v>
      </c>
      <c r="B41" s="55"/>
      <c r="C41" s="17"/>
      <c r="D41" s="15"/>
      <c r="F41" s="15"/>
    </row>
    <row r="42" spans="1:6" ht="15.75">
      <c r="A42" s="54"/>
      <c r="B42" s="55"/>
      <c r="C42" s="17"/>
      <c r="D42" s="15"/>
      <c r="F42" s="15"/>
    </row>
    <row r="43" spans="1:6" ht="15.75">
      <c r="A43" s="16" t="s">
        <v>24</v>
      </c>
      <c r="B43" s="55"/>
      <c r="C43" s="17"/>
      <c r="D43" s="15">
        <f>-D19</f>
        <v>93</v>
      </c>
      <c r="F43" s="15">
        <v>43</v>
      </c>
    </row>
    <row r="44" spans="1:6" ht="15.75">
      <c r="A44" s="16" t="s">
        <v>89</v>
      </c>
      <c r="B44" s="17"/>
      <c r="C44" s="17"/>
      <c r="D44" s="15">
        <v>-859</v>
      </c>
      <c r="F44" s="15">
        <v>-3409</v>
      </c>
    </row>
    <row r="45" spans="1:6" ht="15.75" hidden="1">
      <c r="A45" s="57" t="s">
        <v>91</v>
      </c>
      <c r="B45" s="17"/>
      <c r="C45" s="17"/>
      <c r="D45" s="15">
        <f>-D24</f>
        <v>0</v>
      </c>
      <c r="F45" s="15">
        <v>0</v>
      </c>
    </row>
    <row r="46" spans="1:6" ht="15.75">
      <c r="A46" s="16"/>
      <c r="B46" s="17"/>
      <c r="C46" s="17"/>
      <c r="D46" s="15"/>
      <c r="F46" s="15"/>
    </row>
    <row r="47" spans="1:6" ht="15.75">
      <c r="A47" s="16" t="s">
        <v>52</v>
      </c>
      <c r="B47" s="17"/>
      <c r="C47" s="17"/>
      <c r="D47" s="38">
        <f>SUM(D43:D46)</f>
        <v>-766</v>
      </c>
      <c r="F47" s="38">
        <f>SUM(F43:F46)</f>
        <v>-3366</v>
      </c>
    </row>
    <row r="48" spans="1:8" ht="15.75">
      <c r="A48" s="16"/>
      <c r="B48" s="17"/>
      <c r="C48" s="17"/>
      <c r="D48" s="15"/>
      <c r="F48" s="15"/>
      <c r="H48" s="58"/>
    </row>
    <row r="49" spans="1:6" ht="15.75">
      <c r="A49" s="54" t="s">
        <v>25</v>
      </c>
      <c r="B49" s="55"/>
      <c r="C49" s="17"/>
      <c r="D49" s="15"/>
      <c r="F49" s="15"/>
    </row>
    <row r="50" spans="1:6" ht="15.75">
      <c r="A50" s="54"/>
      <c r="B50" s="55"/>
      <c r="C50" s="17"/>
      <c r="D50" s="15"/>
      <c r="F50" s="15"/>
    </row>
    <row r="51" spans="1:6" ht="15.75" hidden="1">
      <c r="A51" s="16" t="s">
        <v>86</v>
      </c>
      <c r="B51" s="55"/>
      <c r="C51" s="17"/>
      <c r="D51" s="15">
        <v>0</v>
      </c>
      <c r="F51" s="15">
        <v>0</v>
      </c>
    </row>
    <row r="52" spans="1:6" ht="15.75" hidden="1">
      <c r="A52" s="16" t="s">
        <v>61</v>
      </c>
      <c r="B52" s="55"/>
      <c r="C52" s="17"/>
      <c r="D52" s="15">
        <v>0</v>
      </c>
      <c r="F52" s="15">
        <v>0</v>
      </c>
    </row>
    <row r="53" spans="1:6" ht="15.75">
      <c r="A53" s="16" t="s">
        <v>97</v>
      </c>
      <c r="B53" s="17"/>
      <c r="C53" s="17"/>
      <c r="D53" s="37">
        <v>0</v>
      </c>
      <c r="F53" s="15">
        <v>2575</v>
      </c>
    </row>
    <row r="54" spans="1:6" ht="15.75">
      <c r="A54" s="16" t="s">
        <v>96</v>
      </c>
      <c r="B54" s="17"/>
      <c r="C54" s="17"/>
      <c r="D54" s="15">
        <v>-805</v>
      </c>
      <c r="F54" s="15">
        <v>-579</v>
      </c>
    </row>
    <row r="55" spans="1:6" ht="15.75" hidden="1">
      <c r="A55" s="16" t="s">
        <v>62</v>
      </c>
      <c r="B55" s="17"/>
      <c r="C55" s="17"/>
      <c r="D55" s="15"/>
      <c r="F55" s="15"/>
    </row>
    <row r="56" spans="1:6" ht="15.75" hidden="1">
      <c r="A56" s="16" t="s">
        <v>26</v>
      </c>
      <c r="B56" s="17"/>
      <c r="C56" s="17"/>
      <c r="D56" s="15"/>
      <c r="F56" s="15"/>
    </row>
    <row r="57" spans="1:6" ht="15.75">
      <c r="A57" s="16"/>
      <c r="B57" s="17"/>
      <c r="C57" s="17"/>
      <c r="D57" s="15"/>
      <c r="F57" s="15"/>
    </row>
    <row r="58" spans="1:6" ht="15.75">
      <c r="A58" s="16" t="s">
        <v>146</v>
      </c>
      <c r="B58" s="17"/>
      <c r="C58" s="17"/>
      <c r="D58" s="38">
        <f>SUM(D51:D57)</f>
        <v>-805</v>
      </c>
      <c r="F58" s="38">
        <f>SUM(F51:F57)</f>
        <v>1996</v>
      </c>
    </row>
    <row r="59" spans="1:6" ht="15.75">
      <c r="A59" s="16"/>
      <c r="B59" s="17"/>
      <c r="C59" s="56"/>
      <c r="D59" s="18"/>
      <c r="F59" s="18"/>
    </row>
    <row r="60" spans="1:9" ht="15.75">
      <c r="A60" s="16" t="s">
        <v>104</v>
      </c>
      <c r="B60" s="17"/>
      <c r="C60" s="18"/>
      <c r="D60" s="18">
        <f>D39+D47+D58</f>
        <v>-1399</v>
      </c>
      <c r="F60" s="18">
        <f>F39+F47+F58</f>
        <v>1251</v>
      </c>
      <c r="H60" s="15"/>
      <c r="I60" s="15"/>
    </row>
    <row r="61" spans="1:9" ht="15.75">
      <c r="A61" s="16" t="s">
        <v>47</v>
      </c>
      <c r="B61" s="17"/>
      <c r="C61" s="17"/>
      <c r="D61" s="18">
        <f>ISKLSE!C46</f>
        <v>33</v>
      </c>
      <c r="F61" s="18">
        <v>-51</v>
      </c>
      <c r="H61" s="15"/>
      <c r="I61" s="15"/>
    </row>
    <row r="62" spans="1:6" ht="15.75">
      <c r="A62" s="16" t="s">
        <v>124</v>
      </c>
      <c r="B62" s="17"/>
      <c r="C62" s="17"/>
      <c r="D62" s="15">
        <v>13744</v>
      </c>
      <c r="F62" s="15">
        <v>16210</v>
      </c>
    </row>
    <row r="63" spans="1:6" ht="15.75">
      <c r="A63" s="16"/>
      <c r="B63" s="17"/>
      <c r="C63" s="17"/>
      <c r="D63" s="15"/>
      <c r="F63" s="15"/>
    </row>
    <row r="64" spans="1:6" ht="15.75">
      <c r="A64" s="54" t="s">
        <v>109</v>
      </c>
      <c r="B64" s="55"/>
      <c r="C64" s="56"/>
      <c r="D64" s="46">
        <f>SUM(D60:D63)</f>
        <v>12378</v>
      </c>
      <c r="F64" s="46">
        <f>SUM(F60:F63)</f>
        <v>17410</v>
      </c>
    </row>
    <row r="65" spans="1:6" ht="15.75">
      <c r="A65" s="16"/>
      <c r="B65" s="17"/>
      <c r="C65" s="17"/>
      <c r="D65" s="15"/>
      <c r="F65" s="15"/>
    </row>
    <row r="66" spans="1:6" ht="15.75">
      <c r="A66" s="16"/>
      <c r="B66" s="17"/>
      <c r="C66" s="17"/>
      <c r="D66" s="15"/>
      <c r="F66" s="15"/>
    </row>
    <row r="67" spans="1:6" ht="15.75">
      <c r="A67" s="16" t="s">
        <v>27</v>
      </c>
      <c r="B67" s="17"/>
      <c r="C67" s="17"/>
      <c r="D67" s="15">
        <v>6670</v>
      </c>
      <c r="F67" s="15">
        <v>11747</v>
      </c>
    </row>
    <row r="68" spans="1:6" ht="15.75">
      <c r="A68" s="16" t="s">
        <v>14</v>
      </c>
      <c r="B68" s="17"/>
      <c r="C68" s="17"/>
      <c r="D68" s="15">
        <v>5708</v>
      </c>
      <c r="F68" s="15">
        <v>5663</v>
      </c>
    </row>
    <row r="69" spans="1:6" ht="15.75" hidden="1">
      <c r="A69" s="16" t="s">
        <v>28</v>
      </c>
      <c r="B69" s="17"/>
      <c r="C69" s="17"/>
      <c r="D69" s="15">
        <v>0</v>
      </c>
      <c r="F69" s="15">
        <v>0</v>
      </c>
    </row>
    <row r="70" spans="1:6" ht="15.75">
      <c r="A70" s="54" t="s">
        <v>29</v>
      </c>
      <c r="B70" s="55"/>
      <c r="C70" s="16"/>
      <c r="D70" s="46">
        <f>SUM(D67:D69)</f>
        <v>12378</v>
      </c>
      <c r="F70" s="46">
        <f>SUM(F67:F69)</f>
        <v>17410</v>
      </c>
    </row>
    <row r="71" spans="1:6" ht="15.75">
      <c r="A71" s="16"/>
      <c r="B71" s="17"/>
      <c r="C71" s="17"/>
      <c r="D71" s="39"/>
      <c r="F71" s="39"/>
    </row>
    <row r="72" spans="1:4" ht="15.75">
      <c r="A72" s="16"/>
      <c r="B72" s="17"/>
      <c r="C72" s="17"/>
      <c r="D72" s="18"/>
    </row>
    <row r="73" spans="1:6" ht="15.75">
      <c r="A73" s="2" t="s">
        <v>130</v>
      </c>
      <c r="F73" s="4"/>
    </row>
    <row r="74" spans="1:6" ht="15.75">
      <c r="A74" s="2" t="s">
        <v>131</v>
      </c>
      <c r="F74" s="4"/>
    </row>
    <row r="75" ht="15.75">
      <c r="F75" s="4"/>
    </row>
    <row r="76" spans="4:6" ht="15.75" hidden="1">
      <c r="D76" s="4">
        <f>D64-D70</f>
        <v>0</v>
      </c>
      <c r="F76" s="4">
        <f>F65-F70</f>
        <v>-17410</v>
      </c>
    </row>
    <row r="77" spans="3:6" ht="15.75">
      <c r="C77" s="18"/>
      <c r="F77" s="4"/>
    </row>
    <row r="78" spans="4:6" ht="15.75">
      <c r="D78" s="15"/>
      <c r="E78" s="50"/>
      <c r="F78" s="15"/>
    </row>
    <row r="79" ht="15.75">
      <c r="F79" s="51"/>
    </row>
  </sheetData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2010-11-22T06:26:11Z</cp:lastPrinted>
  <dcterms:created xsi:type="dcterms:W3CDTF">2004-06-22T05:33:12Z</dcterms:created>
  <dcterms:modified xsi:type="dcterms:W3CDTF">2010-11-22T06:43:08Z</dcterms:modified>
  <cp:category/>
  <cp:version/>
  <cp:contentType/>
  <cp:contentStatus/>
</cp:coreProperties>
</file>